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B1CCE286-29A3-4C9E-A86A-2F4E8F28D3B5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3" r:id="rId2"/>
  </sheets>
  <definedNames>
    <definedName name="_xlnm._FilterDatabase" localSheetId="0" hidden="1">'Annual Financial Data'!#REF!</definedName>
  </definedNames>
  <calcPr calcId="191029"/>
</workbook>
</file>

<file path=xl/calcChain.xml><?xml version="1.0" encoding="utf-8"?>
<calcChain xmlns="http://schemas.openxmlformats.org/spreadsheetml/2006/main">
  <c r="E18" i="3" l="1"/>
  <c r="E19" i="3"/>
  <c r="D18" i="3" l="1"/>
  <c r="D20" i="3"/>
  <c r="E23" i="3"/>
  <c r="D23" i="3"/>
  <c r="E24" i="3"/>
  <c r="D24" i="3"/>
  <c r="E25" i="3"/>
  <c r="D25" i="3"/>
  <c r="E26" i="3"/>
  <c r="D26" i="3"/>
  <c r="E27" i="3"/>
  <c r="D27" i="3"/>
  <c r="E29" i="3"/>
  <c r="D29" i="3"/>
  <c r="E30" i="3"/>
  <c r="D30" i="3"/>
  <c r="D31" i="3"/>
  <c r="E33" i="3"/>
  <c r="D33" i="3"/>
  <c r="E34" i="3"/>
  <c r="D34" i="3"/>
  <c r="E37" i="3"/>
  <c r="D37" i="3"/>
  <c r="E38" i="3"/>
  <c r="E35" i="3" s="1"/>
  <c r="D38" i="3"/>
  <c r="D35" i="3" s="1"/>
  <c r="D19" i="3" l="1"/>
  <c r="D21" i="3"/>
  <c r="D17" i="3"/>
  <c r="C23" i="3"/>
  <c r="C21" i="3"/>
  <c r="C20" i="3"/>
  <c r="C19" i="3"/>
  <c r="C18" i="3"/>
  <c r="C17" i="3"/>
  <c r="C30" i="3" l="1"/>
  <c r="C34" i="3"/>
  <c r="C37" i="3"/>
  <c r="C38" i="3"/>
  <c r="C35" i="3" s="1"/>
  <c r="C33" i="3"/>
  <c r="C31" i="3"/>
  <c r="C29" i="3"/>
  <c r="C27" i="3"/>
  <c r="C26" i="3"/>
  <c r="C25" i="3"/>
  <c r="C24" i="3"/>
</calcChain>
</file>

<file path=xl/sharedStrings.xml><?xml version="1.0" encoding="utf-8"?>
<sst xmlns="http://schemas.openxmlformats.org/spreadsheetml/2006/main" count="215" uniqueCount="201">
  <si>
    <t>JORDAN PETROLEUM REFINERY</t>
  </si>
  <si>
    <t>NATIONAL PETROULEUM</t>
  </si>
  <si>
    <t>البترول الوطنية</t>
  </si>
  <si>
    <t>مصفاة البترول الأردنية /جوبترول</t>
  </si>
  <si>
    <t>آفاق للطاقة</t>
  </si>
  <si>
    <t>AFAQ FOR ENERGY CO. P.L.C</t>
  </si>
  <si>
    <t>Cash and cash equivalents at end of period</t>
  </si>
  <si>
    <t>Cash and cash equivalents at beginning of period</t>
  </si>
  <si>
    <t>Net cash flows from (used in) financing activities</t>
  </si>
  <si>
    <t>Net cash flows from (used in) investing activities</t>
  </si>
  <si>
    <t>Profit (loss), attributable to non-controlling interests</t>
  </si>
  <si>
    <t>Profit (loss), attributable to owners of parent</t>
  </si>
  <si>
    <t>Profit (loss)</t>
  </si>
  <si>
    <t>Profit (loss) from continuing operations</t>
  </si>
  <si>
    <t>Income tax expense</t>
  </si>
  <si>
    <t>Profit (loss) before tax from continuous operations</t>
  </si>
  <si>
    <t>Other expenses</t>
  </si>
  <si>
    <t>Finance costs</t>
  </si>
  <si>
    <t>Selling and Distribution Expenses</t>
  </si>
  <si>
    <t>General and administrative expenses</t>
  </si>
  <si>
    <t>Operating expenses</t>
  </si>
  <si>
    <t>Other income</t>
  </si>
  <si>
    <t>Gross profit</t>
  </si>
  <si>
    <t>Cost of sales</t>
  </si>
  <si>
    <t>Revenue</t>
  </si>
  <si>
    <t>Provision for death, end-of-service indemnity, and compensation fund</t>
  </si>
  <si>
    <t>Total equity and liabilities</t>
  </si>
  <si>
    <t>Total current liabilities</t>
  </si>
  <si>
    <t>Income tax provision</t>
  </si>
  <si>
    <t>Property, plant and equipment</t>
  </si>
  <si>
    <t>Projects under construction</t>
  </si>
  <si>
    <t>Trade and other non-current receivables</t>
  </si>
  <si>
    <t>Financial assets at fair value through other comprehensive income</t>
  </si>
  <si>
    <t>Deferred tax assets</t>
  </si>
  <si>
    <t>Other non-current assets</t>
  </si>
  <si>
    <t>Total non-current assets</t>
  </si>
  <si>
    <t>Current inventories</t>
  </si>
  <si>
    <t>Trade and other current receivables</t>
  </si>
  <si>
    <t>Cash on hand and at banks</t>
  </si>
  <si>
    <t>Other current assets</t>
  </si>
  <si>
    <t>Total current assets</t>
  </si>
  <si>
    <t>Total assets</t>
  </si>
  <si>
    <t>Death, end-of-service indemnity, and compensation fund</t>
  </si>
  <si>
    <t>Paid-up capital</t>
  </si>
  <si>
    <t>Retained earnings</t>
  </si>
  <si>
    <t>Finance lease-obligation current</t>
  </si>
  <si>
    <t>Current borrowings</t>
  </si>
  <si>
    <t>Trade and other current payables</t>
  </si>
  <si>
    <t>Current provisions</t>
  </si>
  <si>
    <t>Total non-current liabilities</t>
  </si>
  <si>
    <t>Finance lease obligation, non - current</t>
  </si>
  <si>
    <t>Other equity interest</t>
  </si>
  <si>
    <t>Statutory reserve</t>
  </si>
  <si>
    <t>Voluntary reserve</t>
  </si>
  <si>
    <t>Special reserve</t>
  </si>
  <si>
    <t>Fair value reserve</t>
  </si>
  <si>
    <t>Total equity attributable to owners of parent</t>
  </si>
  <si>
    <t>Non-controlling interests</t>
  </si>
  <si>
    <t>Total equity</t>
  </si>
  <si>
    <t>Trade and other non-current payables</t>
  </si>
  <si>
    <t>Non-current provisions</t>
  </si>
  <si>
    <t>Investment property</t>
  </si>
  <si>
    <t>Intangible assets</t>
  </si>
  <si>
    <t>Strategic inventory</t>
  </si>
  <si>
    <t>Net cash flows from (used in) operating activities</t>
  </si>
  <si>
    <t>Current receivables due from related parties</t>
  </si>
  <si>
    <t>Financial assets at fair value through profit or loss</t>
  </si>
  <si>
    <t>Total liabilities</t>
  </si>
  <si>
    <t>Other current liabilities</t>
  </si>
  <si>
    <t>Current payables to related parties</t>
  </si>
  <si>
    <t>Non-current borrowings</t>
  </si>
  <si>
    <t>الممتلكات والآلات والمعدات</t>
  </si>
  <si>
    <t>الاستثمارات العقارية</t>
  </si>
  <si>
    <t>مشاريع تحت التنفيذ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</si>
  <si>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</si>
  <si>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</si>
  <si>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</si>
  <si>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موجودات غير متداولة أخرى</t>
  </si>
  <si>
    <t>إجمالي الموجودات غير المتداولة</t>
  </si>
  <si>
    <t>المخزون الحالي</t>
  </si>
  <si>
    <t>الذمم التجارية والذمم الأخرى المدينة المتداولة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</si>
  <si>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</si>
  <si>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</si>
  <si>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</si>
  <si>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</si>
  <si>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صندوق الوفاة والتعويض ومكافأة نهاية الخدمة</t>
  </si>
  <si>
    <t>رأس المال المدفوع</t>
  </si>
  <si>
    <t>أرباح مدورة</t>
  </si>
  <si>
    <t>حصص الملكية الأخرى</t>
  </si>
  <si>
    <t>احتياطي اجباري</t>
  </si>
  <si>
    <t>إحتياطي اختياري</t>
  </si>
  <si>
    <t>إحتياطي خاص</t>
  </si>
  <si>
    <t>إحتياطي القيمة العادلة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</si>
  <si>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</si>
  <si>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</si>
  <si>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</si>
  <si>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</si>
  <si>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المخصصات غير المتداولة</t>
  </si>
  <si>
    <t>التزامات مقابل عقد ايجار تمويلي غير المتداولة</t>
  </si>
  <si>
    <t>إجمالي المطلوبات غير المتداولة</t>
  </si>
  <si>
    <t>المخصصات المتداولة</t>
  </si>
  <si>
    <t>الذمم التجارية والذمم الأخرى الدائنة المتداولة</t>
  </si>
  <si>
    <t>القروض المتداولة</t>
  </si>
  <si>
    <t>مخصص ضريبة دخل</t>
  </si>
  <si>
    <t>إجمالي المطلوبات المتداولة</t>
  </si>
  <si>
    <t>مجموع المطلوبات</t>
  </si>
  <si>
    <t>إجمالي المطلوبات وحقوق الملكية</t>
  </si>
  <si>
    <t>مخصص صندوق الوفاة والتعويض ومكافأة نهاية الخدمة</t>
  </si>
  <si>
    <t>النقد وما في حكمه في نهاية الفترة</t>
  </si>
  <si>
    <t>النقد وما في حكمه في بداية الفترة</t>
  </si>
  <si>
    <t>صافي التدفقات النقدية من (المستخدم في) الانشطة التمويلية</t>
  </si>
  <si>
    <t>صافي التدفقات النقدية من (المستخدم في) الانشطة الإستثمارية</t>
  </si>
  <si>
    <t>صافي التدفقات النقدية من (المستخدم في) عمليات التشغيل</t>
  </si>
  <si>
    <t>الربح (الخسارة)، المنسوب إلى حقوق غير المسيطرين</t>
  </si>
  <si>
    <t>التزامات مقابل عقد ايجار تمويلي - المتداولة</t>
  </si>
  <si>
    <t>الإيرادات</t>
  </si>
  <si>
    <t>تكلفة المبيعات</t>
  </si>
  <si>
    <t>مجمل الربح</t>
  </si>
  <si>
    <t>الإيرادات الأخرى</t>
  </si>
  <si>
    <t>المصاريف التشيغلية</t>
  </si>
  <si>
    <t>المصاريف الإدارية والعمومية</t>
  </si>
  <si>
    <t>مصاريف البيع والتوزيع</t>
  </si>
  <si>
    <t>مصاريف اخرى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</si>
  <si>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</si>
  <si>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</si>
  <si>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</si>
  <si>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</si>
  <si>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</si>
  <si>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</si>
  <si>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الذمم التجارية والذمم الأخرى المدينة غير المتداولة</t>
  </si>
  <si>
    <t>المخزون الاستراتيجي</t>
  </si>
  <si>
    <t>الذمم المدينة المتداولة المستحقة من أطراف ذات علاقة</t>
  </si>
  <si>
    <t>موجودات مالية بالقيمة العادلة من خلال قائمة الدخل</t>
  </si>
  <si>
    <t>القروض غير متداولة</t>
  </si>
  <si>
    <t>الذمم الدائنة المتداولة إلى الأطراف ذات العلاقة</t>
  </si>
  <si>
    <t>مطلوبات متداولة أخرى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</si>
  <si>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</si>
  <si>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</si>
  <si>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</si>
  <si>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</si>
  <si>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</si>
  <si>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</si>
  <si>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</si>
  <si>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</si>
  <si>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</si>
  <si>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</si>
  <si>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</si>
  <si>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</si>
  <si>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</si>
  <si>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</si>
  <si>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</si>
  <si>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Financial Ratios</t>
  </si>
  <si>
    <t>Turnover Ratio %</t>
  </si>
  <si>
    <t>Earning Per Share (JD)</t>
  </si>
  <si>
    <t>Book Value Per Share (JD)</t>
  </si>
  <si>
    <t>Price Earnings Ratio (Times)</t>
  </si>
  <si>
    <t>Price to Book Value (Times)</t>
  </si>
  <si>
    <t>Gross Margin %</t>
  </si>
  <si>
    <t>Margin Before Interest and Tax %</t>
  </si>
  <si>
    <t xml:space="preserve">Profit Margin % </t>
  </si>
  <si>
    <t>Return on Assets %</t>
  </si>
  <si>
    <t>Return on Equity %</t>
  </si>
  <si>
    <t>Debit Ratio %</t>
  </si>
  <si>
    <t>Equity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</si>
  <si>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</si>
  <si>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</si>
  <si>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</si>
  <si>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</si>
  <si>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</si>
  <si>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</si>
  <si>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</si>
  <si>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</si>
  <si>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</si>
  <si>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</si>
  <si>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</si>
  <si>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</si>
  <si>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</si>
  <si>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</si>
  <si>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</si>
  <si>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 xml:space="preserve">النسب المالية </t>
  </si>
  <si>
    <t>% معدل دوران السهم</t>
  </si>
  <si>
    <t>(عائد السهم الواحد (دينار</t>
  </si>
  <si>
    <t>(القيمة السوقية الى العائد (مرة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</si>
  <si>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</si>
  <si>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</si>
  <si>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</si>
  <si>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</si>
  <si>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</si>
  <si>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 xml:space="preserve">(القيمة الدفترية للسهم الواحد (دينار </t>
  </si>
  <si>
    <t>(القيمة السوقية الى القيمة الدفترية (مرة</t>
  </si>
  <si>
    <t>اجمالي الربح من العمليات الى الايرادات %</t>
  </si>
  <si>
    <t>صافي الربح قبل الفوائد والضريبة الى الايردات %</t>
  </si>
  <si>
    <t xml:space="preserve">(نسبة التداول (مرة </t>
  </si>
  <si>
    <t>(معدل تغطية الفوائد (مرة</t>
  </si>
  <si>
    <t xml:space="preserve">(معدل دوران الموجودات الثابتة (مرة  </t>
  </si>
  <si>
    <t xml:space="preserve">(رأس المال العامل (دينار </t>
  </si>
  <si>
    <t xml:space="preserve">(معدل دوران رأس المال العامل (مرة </t>
  </si>
  <si>
    <t xml:space="preserve">(معدل دوران الموجودات (مرة </t>
  </si>
  <si>
    <t>صافي الربح الى الايرادات %</t>
  </si>
  <si>
    <t>البيانات المالية السنوية لعام 2023</t>
  </si>
  <si>
    <t>Annual Financial Data for the Year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</si>
</sst>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readingOrder="2"/>
    </xf>
    <xf numFmtId="0" fontId="0" fillId="0" borderId="1" xfId="0" applyFill="1" applyBorder="1" applyAlignment="1">
      <alignment readingOrder="2"/>
    </xf>
    <xf numFmtId="0" fontId="0" fillId="0" borderId="1" xfId="0" applyFill="1" applyBorder="1"/>
    <xf numFmtId="0" fontId="1" fillId="0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readingOrder="2"/>
    </xf>
    <xf numFmtId="0" fontId="1" fillId="0" borderId="0" xfId="0" applyFont="1" applyAlignment="1">
      <alignment readingOrder="2"/>
    </xf>
    <xf numFmtId="0" fontId="0" fillId="0" borderId="0" xfId="0" applyFill="1"/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center" wrapText="1"/>
    </xf>
    <xf numFmtId="0" fontId="1" fillId="0" borderId="0" xfId="0" applyFont="1"/>
    <xf numFmtId="0" fontId="2" fillId="2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342900</xdr:colOff>
      <xdr:row>3</xdr:row>
      <xdr:rowOff>9525</xdr:rowOff>
    </xdr:to>
    <xdr:pic>
      <xdr:nvPicPr>
        <xdr:cNvPr id="1042" name="Picture 1">
          <a:extLst>
            <a:ext uri="{FF2B5EF4-FFF2-40B4-BE49-F238E27FC236}">
              <a16:creationId xmlns:a16="http://schemas.microsoft.com/office/drawing/2014/main" id="{2208DD2F-73C1-4793-90B0-58023C8F2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257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L82"/>
  <sheetViews>
    <sheetView tabSelected="1" topLeftCell="A70" workbookViewId="0">
      <selection activeCell="D1" sqref="D1:D1048576"/>
    </sheetView>
  </sheetViews>
  <sheetFormatPr defaultRowHeight="12.75" x14ac:dyDescent="0.2"/>
  <cols>
    <col min="1" max="1" width="64.28515625" customWidth="1"/>
    <col min="2" max="4" width="15.7109375" customWidth="1"/>
    <col min="5" max="5" width="49.28515625" bestFit="1" customWidth="1"/>
    <col min="9" max="9" width="9.140625" style="8"/>
    <col min="12" max="12" width="9.140625" style="10"/>
  </cols>
  <sheetData>
    <row r="7" spans="1:12" ht="15" x14ac:dyDescent="0.25">
      <c r="A7" s="16" t="s">
        <v>200</v>
      </c>
      <c r="E7" s="16" t="s">
        <v>199</v>
      </c>
      <c r="L7"/>
    </row>
    <row r="9" spans="1:12" ht="25.5" x14ac:dyDescent="0.2">
      <c r="A9" s="41"/>
      <c r="B9" s="6" t="s">
        <v>3</v>
      </c>
      <c r="C9" s="6" t="s">
        <v>4</v>
      </c>
      <c r="D9" s="6" t="s">
        <v>2</v>
      </c>
      <c r="E9" s="41"/>
    </row>
    <row r="10" spans="1:12" ht="38.25" x14ac:dyDescent="0.2">
      <c r="A10" s="42"/>
      <c r="B10" s="6" t="s">
        <v>0</v>
      </c>
      <c r="C10" s="6" t="s">
        <v>5</v>
      </c>
      <c r="D10" s="6" t="s">
        <v>1</v>
      </c>
      <c r="E10" s="42"/>
    </row>
    <row r="11" spans="1:12" ht="15" customHeight="1" x14ac:dyDescent="0.2">
      <c r="A11" s="43"/>
      <c r="B11" s="5">
        <v>142041</v>
      </c>
      <c r="C11" s="6">
        <v>131286</v>
      </c>
      <c r="D11" s="5">
        <v>141103</v>
      </c>
      <c r="E11" s="43"/>
    </row>
    <row r="13" spans="1:12" x14ac:dyDescent="0.2">
      <c r="A13" s="7" t="s">
        <v>136</v>
      </c>
      <c r="E13" s="7" t="s">
        <v>139</v>
      </c>
    </row>
    <row r="14" spans="1:12" x14ac:dyDescent="0.2">
      <c r="A14" s="3" t="s">
        <v>29</v>
      </c>
      <c r="B14" s="17">
        <v>158736064</v>
      </c>
      <c r="C14" s="17">
        <v>289905680</v>
      </c>
      <c r="D14" s="17">
        <v>7403407</v>
      </c>
      <c r="E14" s="1" t="s">
        <v>71</v>
      </c>
    </row>
    <row r="15" spans="1:12" x14ac:dyDescent="0.2">
      <c r="A15" s="3" t="s">
        <v>61</v>
      </c>
      <c r="B15" s="17">
        <v>2668469</v>
      </c>
      <c r="C15" s="18">
        <v>0</v>
      </c>
      <c r="D15" s="18">
        <v>0</v>
      </c>
      <c r="E15" s="1" t="s">
        <v>72</v>
      </c>
    </row>
    <row r="16" spans="1:12" x14ac:dyDescent="0.2">
      <c r="A16" s="3" t="s">
        <v>30</v>
      </c>
      <c r="B16" s="17">
        <v>66843882</v>
      </c>
      <c r="C16" s="17">
        <v>3667704</v>
      </c>
      <c r="D16" s="17">
        <v>9746036</v>
      </c>
      <c r="E16" s="1" t="s">
        <v>73</v>
      </c>
    </row>
    <row r="17" spans="1:9" x14ac:dyDescent="0.2">
      <c r="A17" s="3" t="s">
        <v>62</v>
      </c>
      <c r="B17" s="17">
        <v>14452949</v>
      </c>
      <c r="C17" s="17">
        <v>1166667</v>
      </c>
      <c r="D17" s="17">
        <v>0</v>
      </c>
      <c r="E17" s="1" t="s">
        <v>74</v>
      </c>
    </row>
    <row r="18" spans="1:9" x14ac:dyDescent="0.2">
      <c r="A18" s="3" t="s">
        <v>31</v>
      </c>
      <c r="B18" s="17">
        <v>0</v>
      </c>
      <c r="C18" s="17">
        <v>19782841</v>
      </c>
      <c r="D18" s="17">
        <v>0</v>
      </c>
      <c r="E18" s="2" t="s">
        <v>129</v>
      </c>
      <c r="I18" s="9"/>
    </row>
    <row r="19" spans="1:9" x14ac:dyDescent="0.2">
      <c r="A19" s="3" t="s">
        <v>32</v>
      </c>
      <c r="B19" s="17">
        <v>3236140</v>
      </c>
      <c r="C19" s="17">
        <v>210000</v>
      </c>
      <c r="D19" s="18">
        <v>0</v>
      </c>
      <c r="E19" s="1" t="s">
        <v>75</v>
      </c>
    </row>
    <row r="20" spans="1:9" x14ac:dyDescent="0.2">
      <c r="A20" s="3" t="s">
        <v>63</v>
      </c>
      <c r="B20" s="17">
        <v>0</v>
      </c>
      <c r="C20" s="18">
        <v>0</v>
      </c>
      <c r="D20" s="18">
        <v>0</v>
      </c>
      <c r="E20" s="2" t="s">
        <v>130</v>
      </c>
    </row>
    <row r="21" spans="1:9" x14ac:dyDescent="0.2">
      <c r="A21" s="3" t="s">
        <v>33</v>
      </c>
      <c r="B21" s="17">
        <v>10170210</v>
      </c>
      <c r="C21" s="18">
        <v>0</v>
      </c>
      <c r="D21" s="18">
        <v>0</v>
      </c>
      <c r="E21" s="1" t="s">
        <v>76</v>
      </c>
    </row>
    <row r="22" spans="1:9" x14ac:dyDescent="0.2">
      <c r="A22" s="3" t="s">
        <v>34</v>
      </c>
      <c r="B22" s="17">
        <v>43286831</v>
      </c>
      <c r="C22" s="18">
        <v>0</v>
      </c>
      <c r="D22" s="18">
        <v>0</v>
      </c>
      <c r="E22" s="1" t="s">
        <v>77</v>
      </c>
    </row>
    <row r="23" spans="1:9" x14ac:dyDescent="0.2">
      <c r="A23" s="3" t="s">
        <v>35</v>
      </c>
      <c r="B23" s="17">
        <v>299394545</v>
      </c>
      <c r="C23" s="17">
        <v>314732892</v>
      </c>
      <c r="D23" s="17">
        <v>17149443</v>
      </c>
      <c r="E23" s="1" t="s">
        <v>78</v>
      </c>
    </row>
    <row r="24" spans="1:9" x14ac:dyDescent="0.2">
      <c r="A24" s="3" t="s">
        <v>36</v>
      </c>
      <c r="B24" s="17">
        <v>470933996</v>
      </c>
      <c r="C24" s="17">
        <v>55032110</v>
      </c>
      <c r="D24" s="17">
        <v>15178854</v>
      </c>
      <c r="E24" s="1" t="s">
        <v>79</v>
      </c>
    </row>
    <row r="25" spans="1:9" x14ac:dyDescent="0.2">
      <c r="A25" s="3" t="s">
        <v>37</v>
      </c>
      <c r="B25" s="17">
        <v>147022905</v>
      </c>
      <c r="C25" s="17">
        <v>82641491</v>
      </c>
      <c r="D25" s="17">
        <v>5746941</v>
      </c>
      <c r="E25" s="1" t="s">
        <v>80</v>
      </c>
    </row>
    <row r="26" spans="1:9" x14ac:dyDescent="0.2">
      <c r="A26" s="3" t="s">
        <v>65</v>
      </c>
      <c r="B26" s="17">
        <v>0</v>
      </c>
      <c r="C26" s="17">
        <v>127581303</v>
      </c>
      <c r="D26" s="17">
        <v>0</v>
      </c>
      <c r="E26" s="2" t="s">
        <v>131</v>
      </c>
    </row>
    <row r="27" spans="1:9" x14ac:dyDescent="0.2">
      <c r="A27" s="3" t="s">
        <v>66</v>
      </c>
      <c r="B27" s="17">
        <v>0</v>
      </c>
      <c r="C27" s="17">
        <v>26250</v>
      </c>
      <c r="D27" s="17">
        <v>0</v>
      </c>
      <c r="E27" s="2" t="s">
        <v>132</v>
      </c>
    </row>
    <row r="28" spans="1:9" x14ac:dyDescent="0.2">
      <c r="A28" s="3" t="s">
        <v>38</v>
      </c>
      <c r="B28" s="17">
        <v>33760040</v>
      </c>
      <c r="C28" s="17">
        <v>14505323</v>
      </c>
      <c r="D28" s="17">
        <v>14871009</v>
      </c>
      <c r="E28" s="1" t="s">
        <v>81</v>
      </c>
    </row>
    <row r="29" spans="1:9" x14ac:dyDescent="0.2">
      <c r="A29" s="3" t="s">
        <v>39</v>
      </c>
      <c r="B29" s="17">
        <v>486878632</v>
      </c>
      <c r="C29" s="17">
        <v>4903865</v>
      </c>
      <c r="D29" s="17">
        <v>1619392</v>
      </c>
      <c r="E29" s="1" t="s">
        <v>82</v>
      </c>
    </row>
    <row r="30" spans="1:9" x14ac:dyDescent="0.2">
      <c r="A30" s="3" t="s">
        <v>40</v>
      </c>
      <c r="B30" s="17">
        <v>1138595573</v>
      </c>
      <c r="C30" s="17">
        <v>284690342</v>
      </c>
      <c r="D30" s="17">
        <v>37416196</v>
      </c>
      <c r="E30" s="1" t="s">
        <v>83</v>
      </c>
    </row>
    <row r="31" spans="1:9" x14ac:dyDescent="0.2">
      <c r="A31" s="3" t="s">
        <v>41</v>
      </c>
      <c r="B31" s="17">
        <v>1437990118</v>
      </c>
      <c r="C31" s="17">
        <v>599423234</v>
      </c>
      <c r="D31" s="17">
        <v>54565639</v>
      </c>
      <c r="E31" s="1" t="s">
        <v>84</v>
      </c>
    </row>
    <row r="32" spans="1:9" x14ac:dyDescent="0.2">
      <c r="A32" s="3" t="s">
        <v>42</v>
      </c>
      <c r="B32" s="17">
        <v>45969456</v>
      </c>
      <c r="C32" s="18">
        <v>0</v>
      </c>
      <c r="D32" s="18">
        <v>0</v>
      </c>
      <c r="E32" s="1" t="s">
        <v>85</v>
      </c>
    </row>
    <row r="33" spans="1:9" x14ac:dyDescent="0.2">
      <c r="A33" s="3" t="s">
        <v>43</v>
      </c>
      <c r="B33" s="17">
        <v>100000000</v>
      </c>
      <c r="C33" s="17">
        <v>110000000</v>
      </c>
      <c r="D33" s="17">
        <v>15000000</v>
      </c>
      <c r="E33" s="1" t="s">
        <v>86</v>
      </c>
    </row>
    <row r="34" spans="1:9" x14ac:dyDescent="0.2">
      <c r="A34" s="3" t="s">
        <v>44</v>
      </c>
      <c r="B34" s="17">
        <v>97341865</v>
      </c>
      <c r="C34" s="17">
        <v>29585444</v>
      </c>
      <c r="D34" s="17">
        <v>20066975</v>
      </c>
      <c r="E34" s="1" t="s">
        <v>87</v>
      </c>
    </row>
    <row r="35" spans="1:9" x14ac:dyDescent="0.2">
      <c r="A35" s="3" t="s">
        <v>51</v>
      </c>
      <c r="B35" s="17">
        <v>0</v>
      </c>
      <c r="C35" s="18">
        <v>0</v>
      </c>
      <c r="D35" s="18">
        <v>0</v>
      </c>
      <c r="E35" s="1" t="s">
        <v>88</v>
      </c>
    </row>
    <row r="36" spans="1:9" x14ac:dyDescent="0.2">
      <c r="A36" s="3" t="s">
        <v>52</v>
      </c>
      <c r="B36" s="17">
        <v>57048125</v>
      </c>
      <c r="C36" s="17">
        <v>27261210</v>
      </c>
      <c r="D36" s="17">
        <v>8217930</v>
      </c>
      <c r="E36" s="1" t="s">
        <v>89</v>
      </c>
    </row>
    <row r="37" spans="1:9" x14ac:dyDescent="0.2">
      <c r="A37" s="3" t="s">
        <v>53</v>
      </c>
      <c r="B37" s="17">
        <v>66289408</v>
      </c>
      <c r="C37" s="18">
        <v>0</v>
      </c>
      <c r="D37" s="18">
        <v>0</v>
      </c>
      <c r="E37" s="1" t="s">
        <v>90</v>
      </c>
    </row>
    <row r="38" spans="1:9" x14ac:dyDescent="0.2">
      <c r="A38" s="3" t="s">
        <v>54</v>
      </c>
      <c r="B38" s="17">
        <v>36600708</v>
      </c>
      <c r="C38" s="18">
        <v>0</v>
      </c>
      <c r="D38" s="18">
        <v>0</v>
      </c>
      <c r="E38" s="1" t="s">
        <v>91</v>
      </c>
    </row>
    <row r="39" spans="1:9" x14ac:dyDescent="0.2">
      <c r="A39" s="3" t="s">
        <v>55</v>
      </c>
      <c r="B39" s="17">
        <v>2856416</v>
      </c>
      <c r="C39" s="18">
        <v>0</v>
      </c>
      <c r="D39" s="18">
        <v>0</v>
      </c>
      <c r="E39" s="1" t="s">
        <v>92</v>
      </c>
    </row>
    <row r="40" spans="1:9" x14ac:dyDescent="0.2">
      <c r="A40" s="3" t="s">
        <v>56</v>
      </c>
      <c r="B40" s="19">
        <v>360136522</v>
      </c>
      <c r="C40" s="19">
        <v>166846654</v>
      </c>
      <c r="D40" s="20">
        <v>43284905</v>
      </c>
      <c r="E40" s="1" t="s">
        <v>93</v>
      </c>
    </row>
    <row r="41" spans="1:9" x14ac:dyDescent="0.2">
      <c r="A41" s="3" t="s">
        <v>57</v>
      </c>
      <c r="B41" s="19">
        <v>7944803</v>
      </c>
      <c r="C41" s="19">
        <v>4162766</v>
      </c>
      <c r="D41" s="20">
        <v>0</v>
      </c>
      <c r="E41" s="1" t="s">
        <v>94</v>
      </c>
    </row>
    <row r="42" spans="1:9" x14ac:dyDescent="0.2">
      <c r="A42" s="3" t="s">
        <v>58</v>
      </c>
      <c r="B42" s="19">
        <v>368081325</v>
      </c>
      <c r="C42" s="19">
        <v>171009420</v>
      </c>
      <c r="D42" s="19">
        <v>43284905</v>
      </c>
      <c r="E42" s="1" t="s">
        <v>95</v>
      </c>
    </row>
    <row r="43" spans="1:9" x14ac:dyDescent="0.2">
      <c r="A43" s="3" t="s">
        <v>59</v>
      </c>
      <c r="B43" s="17">
        <v>37900409</v>
      </c>
      <c r="C43" s="18">
        <v>0</v>
      </c>
      <c r="D43" s="18">
        <v>0</v>
      </c>
      <c r="E43" s="1" t="s">
        <v>96</v>
      </c>
    </row>
    <row r="44" spans="1:9" x14ac:dyDescent="0.2">
      <c r="A44" s="3" t="s">
        <v>60</v>
      </c>
      <c r="B44" s="17">
        <v>41687</v>
      </c>
      <c r="C44" s="17">
        <v>0</v>
      </c>
      <c r="D44" s="17">
        <v>2794017</v>
      </c>
      <c r="E44" s="1" t="s">
        <v>97</v>
      </c>
      <c r="I44" s="9"/>
    </row>
    <row r="45" spans="1:9" x14ac:dyDescent="0.2">
      <c r="A45" s="3" t="s">
        <v>70</v>
      </c>
      <c r="B45" s="17">
        <v>0</v>
      </c>
      <c r="C45" s="17">
        <v>23151676</v>
      </c>
      <c r="D45" s="17">
        <v>0</v>
      </c>
      <c r="E45" s="2" t="s">
        <v>133</v>
      </c>
      <c r="I45" s="9"/>
    </row>
    <row r="46" spans="1:9" x14ac:dyDescent="0.2">
      <c r="A46" s="3" t="s">
        <v>50</v>
      </c>
      <c r="B46" s="17">
        <v>41461022</v>
      </c>
      <c r="C46" s="17">
        <v>17956917</v>
      </c>
      <c r="D46" s="18">
        <v>0</v>
      </c>
      <c r="E46" s="1" t="s">
        <v>98</v>
      </c>
      <c r="I46" s="9"/>
    </row>
    <row r="47" spans="1:9" x14ac:dyDescent="0.2">
      <c r="A47" s="3" t="s">
        <v>49</v>
      </c>
      <c r="B47" s="17">
        <v>79403118</v>
      </c>
      <c r="C47" s="17">
        <v>41108593</v>
      </c>
      <c r="D47" s="17">
        <v>2794017</v>
      </c>
      <c r="E47" s="1" t="s">
        <v>99</v>
      </c>
    </row>
    <row r="48" spans="1:9" x14ac:dyDescent="0.2">
      <c r="A48" s="3" t="s">
        <v>48</v>
      </c>
      <c r="B48" s="17">
        <v>11677682</v>
      </c>
      <c r="C48" s="17">
        <v>4742616</v>
      </c>
      <c r="D48" s="17">
        <v>153900</v>
      </c>
      <c r="E48" s="1" t="s">
        <v>100</v>
      </c>
    </row>
    <row r="49" spans="1:9" x14ac:dyDescent="0.2">
      <c r="A49" s="3" t="s">
        <v>47</v>
      </c>
      <c r="B49" s="17">
        <v>293465774</v>
      </c>
      <c r="C49" s="17">
        <v>301206400</v>
      </c>
      <c r="D49" s="17">
        <v>6901928</v>
      </c>
      <c r="E49" s="1" t="s">
        <v>101</v>
      </c>
    </row>
    <row r="50" spans="1:9" x14ac:dyDescent="0.2">
      <c r="A50" s="3" t="s">
        <v>69</v>
      </c>
      <c r="B50" s="17">
        <v>0</v>
      </c>
      <c r="C50" s="17">
        <v>621896</v>
      </c>
      <c r="D50" s="17">
        <v>0</v>
      </c>
      <c r="E50" s="2" t="s">
        <v>134</v>
      </c>
    </row>
    <row r="51" spans="1:9" x14ac:dyDescent="0.2">
      <c r="A51" s="3" t="s">
        <v>46</v>
      </c>
      <c r="B51" s="17">
        <v>663911323</v>
      </c>
      <c r="C51" s="17">
        <v>78775628</v>
      </c>
      <c r="D51" s="18">
        <v>0</v>
      </c>
      <c r="E51" s="1" t="s">
        <v>102</v>
      </c>
    </row>
    <row r="52" spans="1:9" x14ac:dyDescent="0.2">
      <c r="A52" s="3" t="s">
        <v>45</v>
      </c>
      <c r="B52" s="17">
        <v>2455304</v>
      </c>
      <c r="C52" s="17">
        <v>1958681</v>
      </c>
      <c r="D52" s="18">
        <v>0</v>
      </c>
      <c r="E52" s="1" t="s">
        <v>114</v>
      </c>
    </row>
    <row r="53" spans="1:9" x14ac:dyDescent="0.2">
      <c r="A53" s="3" t="s">
        <v>28</v>
      </c>
      <c r="B53" s="17">
        <v>18995592</v>
      </c>
      <c r="C53" s="17">
        <v>0</v>
      </c>
      <c r="D53" s="17">
        <v>1430889</v>
      </c>
      <c r="E53" s="1" t="s">
        <v>103</v>
      </c>
    </row>
    <row r="54" spans="1:9" x14ac:dyDescent="0.2">
      <c r="A54" s="3" t="s">
        <v>68</v>
      </c>
      <c r="B54" s="17">
        <v>0</v>
      </c>
      <c r="C54" s="17">
        <v>0</v>
      </c>
      <c r="D54" s="17">
        <v>0</v>
      </c>
      <c r="E54" s="2" t="s">
        <v>135</v>
      </c>
    </row>
    <row r="55" spans="1:9" x14ac:dyDescent="0.2">
      <c r="A55" s="3" t="s">
        <v>27</v>
      </c>
      <c r="B55" s="17">
        <v>990505675</v>
      </c>
      <c r="C55" s="17">
        <v>387305221</v>
      </c>
      <c r="D55" s="17">
        <v>8486717</v>
      </c>
      <c r="E55" s="1" t="s">
        <v>104</v>
      </c>
    </row>
    <row r="56" spans="1:9" x14ac:dyDescent="0.2">
      <c r="A56" s="4" t="s">
        <v>67</v>
      </c>
      <c r="B56" s="17">
        <v>1069908793</v>
      </c>
      <c r="C56" s="17">
        <v>428413814</v>
      </c>
      <c r="D56" s="17">
        <v>11280734</v>
      </c>
      <c r="E56" s="1" t="s">
        <v>105</v>
      </c>
    </row>
    <row r="57" spans="1:9" x14ac:dyDescent="0.2">
      <c r="A57" s="3" t="s">
        <v>26</v>
      </c>
      <c r="B57" s="17">
        <v>1437990118</v>
      </c>
      <c r="C57" s="17">
        <v>599423234</v>
      </c>
      <c r="D57" s="17">
        <v>54565639</v>
      </c>
      <c r="E57" s="1" t="s">
        <v>106</v>
      </c>
    </row>
    <row r="58" spans="1:9" x14ac:dyDescent="0.2">
      <c r="A58" s="3" t="s">
        <v>25</v>
      </c>
      <c r="B58" s="17">
        <v>45969456</v>
      </c>
      <c r="C58" s="18">
        <v>0</v>
      </c>
      <c r="D58" s="18">
        <v>0</v>
      </c>
      <c r="E58" s="1" t="s">
        <v>107</v>
      </c>
    </row>
    <row r="59" spans="1:9" x14ac:dyDescent="0.2">
      <c r="B59" s="21"/>
      <c r="C59" s="21"/>
      <c r="D59" s="21"/>
    </row>
    <row r="60" spans="1:9" x14ac:dyDescent="0.2">
      <c r="A60" s="7" t="s">
        <v>137</v>
      </c>
      <c r="B60" s="21"/>
      <c r="C60" s="21"/>
      <c r="D60" s="21"/>
      <c r="E60" s="7" t="s">
        <v>140</v>
      </c>
    </row>
    <row r="61" spans="1:9" x14ac:dyDescent="0.2">
      <c r="A61" s="3" t="s">
        <v>24</v>
      </c>
      <c r="B61" s="17">
        <v>1659001417</v>
      </c>
      <c r="C61" s="17">
        <v>1106703996</v>
      </c>
      <c r="D61" s="17">
        <v>13527361</v>
      </c>
      <c r="E61" s="1" t="s">
        <v>115</v>
      </c>
    </row>
    <row r="62" spans="1:9" x14ac:dyDescent="0.2">
      <c r="A62" s="3" t="s">
        <v>23</v>
      </c>
      <c r="B62" s="17">
        <v>1499613568</v>
      </c>
      <c r="C62" s="17">
        <v>1048574565</v>
      </c>
      <c r="D62" s="18">
        <v>0</v>
      </c>
      <c r="E62" s="1" t="s">
        <v>116</v>
      </c>
      <c r="I62" s="9"/>
    </row>
    <row r="63" spans="1:9" x14ac:dyDescent="0.2">
      <c r="A63" s="3" t="s">
        <v>22</v>
      </c>
      <c r="B63" s="17">
        <v>159387849</v>
      </c>
      <c r="C63" s="17">
        <v>58129431</v>
      </c>
      <c r="D63" s="17">
        <v>13527361</v>
      </c>
      <c r="E63" s="1" t="s">
        <v>117</v>
      </c>
    </row>
    <row r="64" spans="1:9" x14ac:dyDescent="0.2">
      <c r="A64" s="3" t="s">
        <v>21</v>
      </c>
      <c r="B64" s="17">
        <v>15515971</v>
      </c>
      <c r="C64" s="17">
        <v>1487744</v>
      </c>
      <c r="D64" s="17">
        <v>3814076</v>
      </c>
      <c r="E64" s="1" t="s">
        <v>118</v>
      </c>
    </row>
    <row r="65" spans="1:5" x14ac:dyDescent="0.2">
      <c r="A65" s="3" t="s">
        <v>20</v>
      </c>
      <c r="B65" s="18">
        <v>0</v>
      </c>
      <c r="C65" s="17">
        <v>0</v>
      </c>
      <c r="D65" s="17">
        <v>5994673</v>
      </c>
      <c r="E65" s="1" t="s">
        <v>119</v>
      </c>
    </row>
    <row r="66" spans="1:5" x14ac:dyDescent="0.2">
      <c r="A66" s="3" t="s">
        <v>19</v>
      </c>
      <c r="B66" s="17">
        <v>13539925</v>
      </c>
      <c r="C66" s="17">
        <v>12069114</v>
      </c>
      <c r="D66" s="17">
        <v>1320919</v>
      </c>
      <c r="E66" s="1" t="s">
        <v>120</v>
      </c>
    </row>
    <row r="67" spans="1:5" x14ac:dyDescent="0.2">
      <c r="A67" s="3" t="s">
        <v>18</v>
      </c>
      <c r="B67" s="17">
        <v>44287395</v>
      </c>
      <c r="C67" s="18">
        <v>0</v>
      </c>
      <c r="D67" s="18">
        <v>0</v>
      </c>
      <c r="E67" s="1" t="s">
        <v>121</v>
      </c>
    </row>
    <row r="68" spans="1:5" x14ac:dyDescent="0.2">
      <c r="A68" s="3" t="s">
        <v>17</v>
      </c>
      <c r="B68" s="17">
        <v>14837261</v>
      </c>
      <c r="C68" s="17">
        <v>19061634</v>
      </c>
      <c r="D68" s="18">
        <v>0</v>
      </c>
      <c r="E68" s="1" t="s">
        <v>123</v>
      </c>
    </row>
    <row r="69" spans="1:5" x14ac:dyDescent="0.2">
      <c r="A69" s="3" t="s">
        <v>16</v>
      </c>
      <c r="B69" s="17">
        <v>-3922255</v>
      </c>
      <c r="C69" s="17">
        <v>0</v>
      </c>
      <c r="D69" s="17">
        <v>2813567</v>
      </c>
      <c r="E69" s="1" t="s">
        <v>122</v>
      </c>
    </row>
    <row r="70" spans="1:5" x14ac:dyDescent="0.2">
      <c r="A70" s="3" t="s">
        <v>15</v>
      </c>
      <c r="B70" s="17">
        <v>106161494</v>
      </c>
      <c r="C70" s="17">
        <v>28486427</v>
      </c>
      <c r="D70" s="17">
        <v>7212278</v>
      </c>
      <c r="E70" s="1" t="s">
        <v>124</v>
      </c>
    </row>
    <row r="71" spans="1:5" x14ac:dyDescent="0.2">
      <c r="A71" s="3" t="s">
        <v>14</v>
      </c>
      <c r="B71" s="17">
        <v>23557721</v>
      </c>
      <c r="C71" s="17">
        <v>5910206</v>
      </c>
      <c r="D71" s="17">
        <v>1201847</v>
      </c>
      <c r="E71" s="1" t="s">
        <v>125</v>
      </c>
    </row>
    <row r="72" spans="1:5" x14ac:dyDescent="0.2">
      <c r="A72" s="3" t="s">
        <v>13</v>
      </c>
      <c r="B72" s="17">
        <v>82603773</v>
      </c>
      <c r="C72" s="17">
        <v>22576221</v>
      </c>
      <c r="D72" s="17">
        <v>6010431</v>
      </c>
      <c r="E72" s="1" t="s">
        <v>126</v>
      </c>
    </row>
    <row r="73" spans="1:5" x14ac:dyDescent="0.2">
      <c r="A73" s="3" t="s">
        <v>12</v>
      </c>
      <c r="B73" s="17">
        <v>82603773</v>
      </c>
      <c r="C73" s="17">
        <v>22576221</v>
      </c>
      <c r="D73" s="17">
        <v>6010431</v>
      </c>
      <c r="E73" s="1" t="s">
        <v>127</v>
      </c>
    </row>
    <row r="74" spans="1:5" x14ac:dyDescent="0.2">
      <c r="A74" s="3" t="s">
        <v>11</v>
      </c>
      <c r="B74" s="17">
        <v>81553523</v>
      </c>
      <c r="C74" s="17">
        <v>22381647</v>
      </c>
      <c r="D74" s="18">
        <v>6010431</v>
      </c>
      <c r="E74" s="1" t="s">
        <v>128</v>
      </c>
    </row>
    <row r="75" spans="1:5" x14ac:dyDescent="0.2">
      <c r="A75" s="3" t="s">
        <v>10</v>
      </c>
      <c r="B75" s="17">
        <v>1050250</v>
      </c>
      <c r="C75" s="17">
        <v>194574</v>
      </c>
      <c r="D75" s="18">
        <v>0</v>
      </c>
      <c r="E75" s="1" t="s">
        <v>113</v>
      </c>
    </row>
    <row r="76" spans="1:5" x14ac:dyDescent="0.2">
      <c r="B76" s="21"/>
      <c r="C76" s="21"/>
      <c r="D76" s="21"/>
    </row>
    <row r="77" spans="1:5" x14ac:dyDescent="0.2">
      <c r="A77" s="7" t="s">
        <v>138</v>
      </c>
      <c r="B77" s="21"/>
      <c r="C77" s="21"/>
      <c r="D77" s="21"/>
      <c r="E77" s="7" t="s">
        <v>141</v>
      </c>
    </row>
    <row r="78" spans="1:5" x14ac:dyDescent="0.2">
      <c r="A78" s="4" t="s">
        <v>64</v>
      </c>
      <c r="B78" s="17">
        <v>142962579</v>
      </c>
      <c r="C78" s="17">
        <v>151431412</v>
      </c>
      <c r="D78" s="17">
        <v>7965427</v>
      </c>
      <c r="E78" s="1" t="s">
        <v>112</v>
      </c>
    </row>
    <row r="79" spans="1:5" x14ac:dyDescent="0.2">
      <c r="A79" s="3" t="s">
        <v>9</v>
      </c>
      <c r="B79" s="17">
        <v>-46759891</v>
      </c>
      <c r="C79" s="17">
        <v>-10795034</v>
      </c>
      <c r="D79" s="17">
        <v>-2801685</v>
      </c>
      <c r="E79" s="1" t="s">
        <v>111</v>
      </c>
    </row>
    <row r="80" spans="1:5" x14ac:dyDescent="0.2">
      <c r="A80" s="3" t="s">
        <v>8</v>
      </c>
      <c r="B80" s="17">
        <v>-88417754</v>
      </c>
      <c r="C80" s="17">
        <v>-96614342</v>
      </c>
      <c r="D80" s="18">
        <v>0</v>
      </c>
      <c r="E80" s="1" t="s">
        <v>110</v>
      </c>
    </row>
    <row r="81" spans="1:5" x14ac:dyDescent="0.2">
      <c r="A81" s="3" t="s">
        <v>7</v>
      </c>
      <c r="B81" s="17">
        <v>25975106</v>
      </c>
      <c r="C81" s="17">
        <v>-53306125</v>
      </c>
      <c r="D81" s="17">
        <v>9707267</v>
      </c>
      <c r="E81" s="1" t="s">
        <v>109</v>
      </c>
    </row>
    <row r="82" spans="1:5" x14ac:dyDescent="0.2">
      <c r="A82" s="3" t="s">
        <v>6</v>
      </c>
      <c r="B82" s="17">
        <v>33760040</v>
      </c>
      <c r="C82" s="17">
        <v>-9284089</v>
      </c>
      <c r="D82" s="17">
        <v>14871009</v>
      </c>
      <c r="E82" s="1" t="s">
        <v>108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BD51-794B-4419-8F89-DAF1C2D851F7}">
  <dimension ref="B3:F38"/>
  <sheetViews>
    <sheetView topLeftCell="A16" workbookViewId="0">
      <selection activeCell="D31" sqref="D31"/>
    </sheetView>
  </sheetViews>
  <sheetFormatPr defaultRowHeight="12.75" x14ac:dyDescent="0.2"/>
  <cols>
    <col min="2" max="2" width="43.7109375" bestFit="1" customWidth="1"/>
    <col min="3" max="5" width="15.7109375" customWidth="1"/>
    <col min="6" max="6" width="35.85546875" customWidth="1"/>
    <col min="7" max="7" width="10" bestFit="1" customWidth="1"/>
    <col min="9" max="9" width="10" bestFit="1" customWidth="1"/>
  </cols>
  <sheetData>
    <row r="3" spans="2:6" ht="28.5" x14ac:dyDescent="0.2">
      <c r="B3" s="11"/>
      <c r="C3" s="39" t="s">
        <v>3</v>
      </c>
      <c r="D3" s="39" t="s">
        <v>4</v>
      </c>
      <c r="E3" s="39" t="s">
        <v>2</v>
      </c>
      <c r="F3" s="11"/>
    </row>
    <row r="4" spans="2:6" ht="38.25" x14ac:dyDescent="0.2">
      <c r="B4" s="12" t="s">
        <v>142</v>
      </c>
      <c r="C4" s="6" t="s">
        <v>0</v>
      </c>
      <c r="D4" s="6" t="s">
        <v>5</v>
      </c>
      <c r="E4" s="6" t="s">
        <v>1</v>
      </c>
      <c r="F4" s="12" t="s">
        <v>170</v>
      </c>
    </row>
    <row r="5" spans="2:6" ht="15" x14ac:dyDescent="0.2">
      <c r="B5" s="13"/>
      <c r="C5" s="5">
        <v>142041</v>
      </c>
      <c r="D5" s="5">
        <v>131286</v>
      </c>
      <c r="E5" s="5">
        <v>141103</v>
      </c>
      <c r="F5" s="13"/>
    </row>
    <row r="6" spans="2:6" x14ac:dyDescent="0.2">
      <c r="B6" s="31" t="s">
        <v>143</v>
      </c>
      <c r="C6" s="40">
        <v>1</v>
      </c>
      <c r="D6" s="40">
        <v>1</v>
      </c>
      <c r="E6" s="40">
        <v>1</v>
      </c>
      <c r="F6" s="29" t="s">
        <v>171</v>
      </c>
    </row>
    <row r="7" spans="2:6" x14ac:dyDescent="0.2">
      <c r="B7" s="31" t="s">
        <v>144</v>
      </c>
      <c r="C7" s="22">
        <v>4.7</v>
      </c>
      <c r="D7" s="22">
        <v>1.88</v>
      </c>
      <c r="E7" s="22" t="s">
        <v>187</v>
      </c>
      <c r="F7" s="30" t="s">
        <v>172</v>
      </c>
    </row>
    <row r="8" spans="2:6" x14ac:dyDescent="0.2">
      <c r="B8" s="31" t="s">
        <v>145</v>
      </c>
      <c r="C8" s="22">
        <v>141400119.33000001</v>
      </c>
      <c r="D8" s="22">
        <v>38623981.780000001</v>
      </c>
      <c r="E8" s="22" t="s">
        <v>187</v>
      </c>
      <c r="F8" s="30" t="s">
        <v>173</v>
      </c>
    </row>
    <row r="9" spans="2:6" x14ac:dyDescent="0.2">
      <c r="B9" s="31" t="s">
        <v>146</v>
      </c>
      <c r="C9" s="22">
        <v>24682632</v>
      </c>
      <c r="D9" s="22">
        <v>16477552</v>
      </c>
      <c r="E9" s="22" t="s">
        <v>187</v>
      </c>
      <c r="F9" s="30" t="s">
        <v>174</v>
      </c>
    </row>
    <row r="10" spans="2:6" x14ac:dyDescent="0.2">
      <c r="B10" s="31" t="s">
        <v>147</v>
      </c>
      <c r="C10" s="22">
        <v>51118</v>
      </c>
      <c r="D10" s="22">
        <v>18411</v>
      </c>
      <c r="E10" s="22" t="s">
        <v>187</v>
      </c>
      <c r="F10" s="30" t="s">
        <v>175</v>
      </c>
    </row>
    <row r="11" spans="2:6" x14ac:dyDescent="0.2">
      <c r="B11" s="31" t="s">
        <v>148</v>
      </c>
      <c r="C11" s="22">
        <v>100000000</v>
      </c>
      <c r="D11" s="22">
        <v>110000000</v>
      </c>
      <c r="E11" s="22">
        <v>15000000</v>
      </c>
      <c r="F11" s="30" t="s">
        <v>176</v>
      </c>
    </row>
    <row r="12" spans="2:6" x14ac:dyDescent="0.2">
      <c r="B12" s="31" t="s">
        <v>149</v>
      </c>
      <c r="C12" s="22">
        <v>470000000</v>
      </c>
      <c r="D12" s="22">
        <v>206800000</v>
      </c>
      <c r="E12" s="22" t="s">
        <v>187</v>
      </c>
      <c r="F12" s="30" t="s">
        <v>177</v>
      </c>
    </row>
    <row r="13" spans="2:6" x14ac:dyDescent="0.2">
      <c r="B13" s="31" t="s">
        <v>150</v>
      </c>
      <c r="C13" s="23">
        <v>45291</v>
      </c>
      <c r="D13" s="23">
        <v>45291</v>
      </c>
      <c r="E13" s="23">
        <v>45291</v>
      </c>
      <c r="F13" s="30" t="s">
        <v>178</v>
      </c>
    </row>
    <row r="14" spans="2:6" x14ac:dyDescent="0.2">
      <c r="C14" s="24"/>
      <c r="D14" s="24"/>
      <c r="E14" s="24"/>
    </row>
    <row r="15" spans="2:6" x14ac:dyDescent="0.2">
      <c r="C15" s="24"/>
      <c r="D15" s="24"/>
      <c r="E15" s="24"/>
    </row>
    <row r="16" spans="2:6" ht="15" x14ac:dyDescent="0.2">
      <c r="B16" s="14" t="s">
        <v>151</v>
      </c>
      <c r="C16" s="25"/>
      <c r="D16" s="25"/>
      <c r="E16" s="25"/>
      <c r="F16" s="15" t="s">
        <v>179</v>
      </c>
    </row>
    <row r="17" spans="2:6" x14ac:dyDescent="0.2">
      <c r="B17" s="26" t="s">
        <v>152</v>
      </c>
      <c r="C17" s="37">
        <f>+C9/C11*100</f>
        <v>24.682631999999998</v>
      </c>
      <c r="D17" s="37">
        <f t="shared" ref="D17:E17" si="0">+D9/D11*100</f>
        <v>14.979592727272728</v>
      </c>
      <c r="E17" s="37" t="s">
        <v>187</v>
      </c>
      <c r="F17" s="32" t="s">
        <v>180</v>
      </c>
    </row>
    <row r="18" spans="2:6" x14ac:dyDescent="0.2">
      <c r="B18" s="27" t="s">
        <v>153</v>
      </c>
      <c r="C18" s="38">
        <f>+C11/'Annual Financial Data'!B74</f>
        <v>1.2261885976403497</v>
      </c>
      <c r="D18" s="38">
        <f>+D11/'Annual Financial Data'!C74</f>
        <v>4.9147410822804956</v>
      </c>
      <c r="E18" s="38">
        <f>+E11/'Annual Financial Data'!D74</f>
        <v>2.4956612928423936</v>
      </c>
      <c r="F18" s="33" t="s">
        <v>181</v>
      </c>
    </row>
    <row r="19" spans="2:6" x14ac:dyDescent="0.2">
      <c r="B19" s="27" t="s">
        <v>154</v>
      </c>
      <c r="C19" s="38">
        <f>+'Annual Financial Data'!B40/'Financial Ratios'!C11</f>
        <v>3.6013652199999999</v>
      </c>
      <c r="D19" s="38">
        <f>+'Annual Financial Data'!C40/'Financial Ratios'!D11</f>
        <v>1.5167877636363636</v>
      </c>
      <c r="E19" s="38">
        <f>+'Annual Financial Data'!D40/'Financial Ratios'!E11</f>
        <v>2.8856603333333335</v>
      </c>
      <c r="F19" s="33" t="s">
        <v>188</v>
      </c>
    </row>
    <row r="20" spans="2:6" x14ac:dyDescent="0.2">
      <c r="B20" s="27" t="s">
        <v>155</v>
      </c>
      <c r="C20" s="38">
        <f>+C12/'Annual Financial Data'!B74</f>
        <v>5.7630864089096434</v>
      </c>
      <c r="D20" s="38">
        <f>+D12/'Annual Financial Data'!C74</f>
        <v>9.239713234687331</v>
      </c>
      <c r="E20" s="38" t="s">
        <v>187</v>
      </c>
      <c r="F20" s="33" t="s">
        <v>182</v>
      </c>
    </row>
    <row r="21" spans="2:6" x14ac:dyDescent="0.2">
      <c r="B21" s="27" t="s">
        <v>156</v>
      </c>
      <c r="C21" s="38">
        <f>+C12/'Annual Financial Data'!B40</f>
        <v>1.3050606403090659</v>
      </c>
      <c r="D21" s="38">
        <f>+D12/'Annual Financial Data'!C40</f>
        <v>1.2394614758052025</v>
      </c>
      <c r="E21" s="38" t="s">
        <v>187</v>
      </c>
      <c r="F21" s="33" t="s">
        <v>189</v>
      </c>
    </row>
    <row r="22" spans="2:6" x14ac:dyDescent="0.2">
      <c r="B22" s="28"/>
      <c r="C22" s="36"/>
      <c r="D22" s="36"/>
      <c r="E22" s="36"/>
      <c r="F22" s="34"/>
    </row>
    <row r="23" spans="2:6" x14ac:dyDescent="0.2">
      <c r="B23" s="27" t="s">
        <v>157</v>
      </c>
      <c r="C23" s="38">
        <f>+'Annual Financial Data'!B63/'Annual Financial Data'!B61*100</f>
        <v>9.607457074281692</v>
      </c>
      <c r="D23" s="38">
        <f>+'Annual Financial Data'!C63/'Annual Financial Data'!C61*100</f>
        <v>5.2524822545232777</v>
      </c>
      <c r="E23" s="38">
        <f>+'Annual Financial Data'!D63/'Annual Financial Data'!D61*100</f>
        <v>100</v>
      </c>
      <c r="F23" s="33" t="s">
        <v>190</v>
      </c>
    </row>
    <row r="24" spans="2:6" ht="14.25" customHeight="1" x14ac:dyDescent="0.2">
      <c r="B24" s="27" t="s">
        <v>158</v>
      </c>
      <c r="C24" s="38">
        <f>+('Annual Financial Data'!B70+'Annual Financial Data'!B68)/'Annual Financial Data'!B61*100</f>
        <v>7.2934690567536746</v>
      </c>
      <c r="D24" s="38">
        <f>+('Annual Financial Data'!C70+'Annual Financial Data'!C68)/'Annual Financial Data'!C61*100</f>
        <v>4.2963666140047083</v>
      </c>
      <c r="E24" s="38">
        <f>+('Annual Financial Data'!D70+'Annual Financial Data'!D68)/'Annual Financial Data'!D61*100</f>
        <v>53.31622331953735</v>
      </c>
      <c r="F24" s="33" t="s">
        <v>191</v>
      </c>
    </row>
    <row r="25" spans="2:6" x14ac:dyDescent="0.2">
      <c r="B25" s="27" t="s">
        <v>159</v>
      </c>
      <c r="C25" s="38">
        <f>+'Annual Financial Data'!B73/'Annual Financial Data'!B61*100</f>
        <v>4.9791261269308489</v>
      </c>
      <c r="D25" s="38">
        <f>+'Annual Financial Data'!C73/'Annual Financial Data'!C61*100</f>
        <v>2.0399511596233544</v>
      </c>
      <c r="E25" s="38">
        <f>+'Annual Financial Data'!D73/'Annual Financial Data'!D61*100</f>
        <v>44.431659656306948</v>
      </c>
      <c r="F25" s="33" t="s">
        <v>198</v>
      </c>
    </row>
    <row r="26" spans="2:6" x14ac:dyDescent="0.2">
      <c r="B26" s="27" t="s">
        <v>160</v>
      </c>
      <c r="C26" s="38">
        <f>+'Annual Financial Data'!B73/'Annual Financial Data'!B31*100</f>
        <v>5.7443908665302796</v>
      </c>
      <c r="D26" s="38">
        <f>+'Annual Financial Data'!C73/'Annual Financial Data'!C31*100</f>
        <v>3.7663239793604664</v>
      </c>
      <c r="E26" s="38">
        <f>+'Annual Financial Data'!D73/'Annual Financial Data'!D31*100</f>
        <v>11.015047400068017</v>
      </c>
      <c r="F26" s="33" t="s">
        <v>183</v>
      </c>
    </row>
    <row r="27" spans="2:6" x14ac:dyDescent="0.2">
      <c r="B27" s="27" t="s">
        <v>161</v>
      </c>
      <c r="C27" s="38">
        <f>+'Annual Financial Data'!B74/'Annual Financial Data'!B40*100</f>
        <v>22.645168711880878</v>
      </c>
      <c r="D27" s="38">
        <f>+'Annual Financial Data'!C74/'Annual Financial Data'!C40*100</f>
        <v>13.414501557819673</v>
      </c>
      <c r="E27" s="38">
        <f>+'Annual Financial Data'!D74/'Annual Financial Data'!D40*100</f>
        <v>13.885743771414077</v>
      </c>
      <c r="F27" s="33" t="s">
        <v>184</v>
      </c>
    </row>
    <row r="28" spans="2:6" x14ac:dyDescent="0.2">
      <c r="B28" s="28"/>
      <c r="C28" s="36"/>
      <c r="D28" s="36"/>
      <c r="E28" s="36"/>
      <c r="F28" s="34"/>
    </row>
    <row r="29" spans="2:6" x14ac:dyDescent="0.2">
      <c r="B29" s="27" t="s">
        <v>162</v>
      </c>
      <c r="C29" s="38">
        <f>+'Annual Financial Data'!B56/'Annual Financial Data'!B31*100</f>
        <v>74.403069924295536</v>
      </c>
      <c r="D29" s="38">
        <f>+'Annual Financial Data'!C56/'Annual Financial Data'!C31*100</f>
        <v>71.471005743497756</v>
      </c>
      <c r="E29" s="38">
        <f>+'Annual Financial Data'!D56/'Annual Financial Data'!D31*100</f>
        <v>20.673695400140005</v>
      </c>
      <c r="F29" s="33" t="s">
        <v>185</v>
      </c>
    </row>
    <row r="30" spans="2:6" x14ac:dyDescent="0.2">
      <c r="B30" s="27" t="s">
        <v>163</v>
      </c>
      <c r="C30" s="38">
        <f>+'Annual Financial Data'!B42/'Annual Financial Data'!B31*100</f>
        <v>25.596930075704456</v>
      </c>
      <c r="D30" s="38">
        <f>+'Annual Financial Data'!C42/'Annual Financial Data'!C31*100</f>
        <v>28.528994256502244</v>
      </c>
      <c r="E30" s="38">
        <f>+'Annual Financial Data'!D42/'Annual Financial Data'!D31*100</f>
        <v>79.326304599859995</v>
      </c>
      <c r="F30" s="33" t="s">
        <v>186</v>
      </c>
    </row>
    <row r="31" spans="2:6" x14ac:dyDescent="0.2">
      <c r="B31" s="27" t="s">
        <v>164</v>
      </c>
      <c r="C31" s="38">
        <f>+('Annual Financial Data'!B70+'Annual Financial Data'!B68)/'Annual Financial Data'!B68</f>
        <v>8.1550600882467457</v>
      </c>
      <c r="D31" s="38">
        <f>+('Annual Financial Data'!C70+'Annual Financial Data'!C68)/'Annual Financial Data'!C68</f>
        <v>2.4944378325593703</v>
      </c>
      <c r="E31" s="38" t="s">
        <v>187</v>
      </c>
      <c r="F31" s="33" t="s">
        <v>193</v>
      </c>
    </row>
    <row r="32" spans="2:6" x14ac:dyDescent="0.2">
      <c r="B32" s="28"/>
      <c r="C32" s="36"/>
      <c r="D32" s="36"/>
      <c r="E32" s="36"/>
      <c r="F32" s="34"/>
    </row>
    <row r="33" spans="2:6" x14ac:dyDescent="0.2">
      <c r="B33" s="27" t="s">
        <v>165</v>
      </c>
      <c r="C33" s="38">
        <f>+'Annual Financial Data'!B61/'Annual Financial Data'!B31</f>
        <v>1.1536945881849239</v>
      </c>
      <c r="D33" s="38">
        <f>+'Annual Financial Data'!C61/'Annual Financial Data'!C31</f>
        <v>1.8462814472753655</v>
      </c>
      <c r="E33" s="38">
        <f>+'Annual Financial Data'!D61/'Annual Financial Data'!D31</f>
        <v>0.24790987969553513</v>
      </c>
      <c r="F33" s="33" t="s">
        <v>197</v>
      </c>
    </row>
    <row r="34" spans="2:6" x14ac:dyDescent="0.2">
      <c r="B34" s="27" t="s">
        <v>166</v>
      </c>
      <c r="C34" s="38">
        <f>+'Annual Financial Data'!B61/('Annual Financial Data'!B14+'Annual Financial Data'!B16)</f>
        <v>7.3543834299880544</v>
      </c>
      <c r="D34" s="38">
        <f>+'Annual Financial Data'!C61/('Annual Financial Data'!C14+'Annual Financial Data'!C16)</f>
        <v>3.76976952379307</v>
      </c>
      <c r="E34" s="38">
        <f>+'Annual Financial Data'!D61/('Annual Financial Data'!D14+'Annual Financial Data'!D16)</f>
        <v>0.78879302377342519</v>
      </c>
      <c r="F34" s="33" t="s">
        <v>194</v>
      </c>
    </row>
    <row r="35" spans="2:6" x14ac:dyDescent="0.2">
      <c r="B35" s="27" t="s">
        <v>167</v>
      </c>
      <c r="C35" s="38">
        <f>+'Annual Financial Data'!B61/'Financial Ratios'!C38</f>
        <v>11.202664323531373</v>
      </c>
      <c r="D35" s="38">
        <f>+'Annual Financial Data'!C61/'Financial Ratios'!D38</f>
        <v>-10.785024616167018</v>
      </c>
      <c r="E35" s="38">
        <f>+'Annual Financial Data'!D61/'Financial Ratios'!E38</f>
        <v>0.46759780914132604</v>
      </c>
      <c r="F35" s="33" t="s">
        <v>196</v>
      </c>
    </row>
    <row r="36" spans="2:6" x14ac:dyDescent="0.2">
      <c r="B36" s="28"/>
      <c r="C36" s="36"/>
      <c r="D36" s="36"/>
      <c r="E36" s="36"/>
      <c r="F36" s="34"/>
    </row>
    <row r="37" spans="2:6" x14ac:dyDescent="0.2">
      <c r="B37" s="27" t="s">
        <v>168</v>
      </c>
      <c r="C37" s="38">
        <f>+'Annual Financial Data'!B30/'Annual Financial Data'!B55</f>
        <v>1.1495093887271266</v>
      </c>
      <c r="D37" s="38">
        <f>+'Annual Financial Data'!C30/'Annual Financial Data'!C55</f>
        <v>0.73505423258934066</v>
      </c>
      <c r="E37" s="38">
        <f>+'Annual Financial Data'!D30/'Annual Financial Data'!D55</f>
        <v>4.4087950617417784</v>
      </c>
      <c r="F37" s="33" t="s">
        <v>192</v>
      </c>
    </row>
    <row r="38" spans="2:6" x14ac:dyDescent="0.2">
      <c r="B38" s="27" t="s">
        <v>169</v>
      </c>
      <c r="C38" s="35">
        <f>+'Annual Financial Data'!B30-'Annual Financial Data'!B55</f>
        <v>148089898</v>
      </c>
      <c r="D38" s="35">
        <f>+'Annual Financial Data'!C30-'Annual Financial Data'!C55</f>
        <v>-102614879</v>
      </c>
      <c r="E38" s="35">
        <f>+'Annual Financial Data'!D30-'Annual Financial Data'!D55</f>
        <v>28929479</v>
      </c>
      <c r="F38" s="33" t="s">
        <v>195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 Saqallah</dc:creator>
  <cp:lastModifiedBy>Aseel Jariri</cp:lastModifiedBy>
  <dcterms:created xsi:type="dcterms:W3CDTF">2023-07-24T06:21:01Z</dcterms:created>
  <dcterms:modified xsi:type="dcterms:W3CDTF">2024-07-09T08:49:46Z</dcterms:modified>
</cp:coreProperties>
</file>